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<sst xmlns="http://schemas.openxmlformats.org/spreadsheetml/2006/main" count="39" uniqueCount="34">
  <si>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CAS Dambovita </t>
  </si>
  <si>
    <t xml:space="preserve">Compartiment contractare furnizori </t>
  </si>
  <si>
    <t xml:space="preserve">REPARTIZAREA CREDITELOR  DE ANGAJAMENT- PROGRAME NATIONALE DE SANATATE </t>
  </si>
  <si>
    <t>cf fila buget DG nr.1964/29.06.2021,P5157/01.07.2021</t>
  </si>
  <si>
    <t>AN</t>
  </si>
  <si>
    <t>trim.1</t>
  </si>
  <si>
    <t xml:space="preserve">trim 2 </t>
  </si>
  <si>
    <t>6 luni</t>
  </si>
  <si>
    <t>iul</t>
  </si>
  <si>
    <t>7luni</t>
  </si>
  <si>
    <t>aug</t>
  </si>
  <si>
    <t>sept</t>
  </si>
  <si>
    <t xml:space="preserve">oct </t>
  </si>
  <si>
    <t xml:space="preserve">nov </t>
  </si>
  <si>
    <t xml:space="preserve">dec </t>
  </si>
  <si>
    <t xml:space="preserve">MEDICAMENTE </t>
  </si>
  <si>
    <t>CF FILA</t>
  </si>
  <si>
    <t xml:space="preserve">PNS BOLI RARE </t>
  </si>
  <si>
    <t>scleroza laterala amiotrofica</t>
  </si>
  <si>
    <t>mucoviscidoza adulti</t>
  </si>
  <si>
    <t>mucoviscidoza copii</t>
  </si>
  <si>
    <t>angiom ereditar</t>
  </si>
  <si>
    <t xml:space="preserve">boala hunter </t>
  </si>
  <si>
    <t>boli rare alte medicam circ inchis</t>
  </si>
  <si>
    <t xml:space="preserve">PNS DIABET </t>
  </si>
  <si>
    <t xml:space="preserve">Ambulatoriu </t>
  </si>
  <si>
    <t xml:space="preserve">Spital </t>
  </si>
  <si>
    <t xml:space="preserve">PNS TRANSPLANT </t>
  </si>
  <si>
    <t xml:space="preserve">ONCOLOGIE </t>
  </si>
  <si>
    <t>ONCO CV</t>
  </si>
  <si>
    <t xml:space="preserve">MATERIALE SANITARE </t>
  </si>
  <si>
    <t xml:space="preserve">copii cu diabet </t>
  </si>
  <si>
    <t xml:space="preserve">adulti cu diabet </t>
  </si>
  <si>
    <t xml:space="preserve">PNS ORTOPEDIE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</si>
</sst>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21" fillId="0" borderId="21" xfId="0" applyFont="1" applyBorder="1" applyAlignment="1">
      <alignment/>
    </xf>
    <xf numFmtId="2" fontId="2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2" fillId="0" borderId="23" xfId="0" applyFont="1" applyBorder="1" applyAlignment="1">
      <alignment/>
    </xf>
    <xf numFmtId="2" fontId="22" fillId="0" borderId="23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34" borderId="23" xfId="0" applyFont="1" applyFill="1" applyBorder="1" applyAlignment="1">
      <alignment/>
    </xf>
    <xf numFmtId="0" fontId="23" fillId="0" borderId="23" xfId="0" applyFont="1" applyBorder="1" applyAlignment="1">
      <alignment/>
    </xf>
    <xf numFmtId="2" fontId="22" fillId="0" borderId="24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0" fillId="0" borderId="23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2" fontId="22" fillId="33" borderId="23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0" fontId="20" fillId="33" borderId="23" xfId="0" applyFont="1" applyFill="1" applyBorder="1" applyAlignment="1">
      <alignment/>
    </xf>
    <xf numFmtId="2" fontId="23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20" fillId="0" borderId="23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14.57421875" style="0" customWidth="1"/>
    <col min="3" max="3" width="0.13671875" style="0" hidden="1" customWidth="1"/>
    <col min="4" max="4" width="7.8515625" style="0" customWidth="1"/>
    <col min="5" max="5" width="7.421875" style="0" customWidth="1"/>
    <col min="6" max="6" width="6.7109375" style="0" customWidth="1"/>
    <col min="7" max="7" width="8.00390625" style="0" customWidth="1"/>
    <col min="8" max="8" width="7.28125" style="0" customWidth="1"/>
    <col min="9" max="9" width="7.7109375" style="0" customWidth="1"/>
    <col min="10" max="10" width="7.00390625" style="0" customWidth="1"/>
    <col min="11" max="11" width="7.8515625" style="0" customWidth="1"/>
    <col min="12" max="12" width="6.140625" style="0" customWidth="1"/>
    <col min="13" max="13" width="7.28125" style="0" customWidth="1"/>
    <col min="14" max="14" width="7.7109375" style="0" customWidth="1"/>
    <col min="17" max="17" width="6.140625" style="0" customWidth="1"/>
    <col min="18" max="18" width="5.28125" style="0" customWidth="1"/>
    <col min="19" max="19" width="7.00390625" style="0" customWidth="1"/>
    <col min="20" max="20" width="6.7109375" style="0" customWidth="1"/>
  </cols>
  <sheetData>
    <row r="2" spans="2:5" ht="12.75">
      <c r="B2" s="1" t="s">
        <v>0</v>
      </c>
      <c r="C2" s="1"/>
      <c r="D2" s="1"/>
      <c r="E2" s="1"/>
    </row>
    <row r="3" spans="2:5" ht="12.75">
      <c r="B3" s="1" t="s">
        <v>1</v>
      </c>
      <c r="C3" s="1"/>
      <c r="D3" s="1"/>
      <c r="E3" s="1"/>
    </row>
    <row r="4" spans="2:5" ht="12.75">
      <c r="B4" s="1"/>
      <c r="C4" s="1"/>
      <c r="D4" s="1"/>
      <c r="E4" s="1"/>
    </row>
    <row r="5" spans="2:4" ht="12.75">
      <c r="B5" s="2" t="s">
        <v>2</v>
      </c>
      <c r="C5" s="2"/>
      <c r="D5" s="2"/>
    </row>
    <row r="6" spans="2:4" ht="13.5" thickBot="1">
      <c r="B6" s="2" t="s">
        <v>3</v>
      </c>
      <c r="C6" s="2"/>
      <c r="D6" s="2"/>
    </row>
    <row r="7" spans="2:20" ht="12.75">
      <c r="B7" s="3"/>
      <c r="C7" s="4" t="s">
        <v>4</v>
      </c>
      <c r="D7" s="4">
        <v>2020</v>
      </c>
      <c r="E7" s="5">
        <v>44197</v>
      </c>
      <c r="F7" s="5">
        <v>44228</v>
      </c>
      <c r="G7" s="5">
        <v>44256</v>
      </c>
      <c r="H7" s="5" t="s">
        <v>5</v>
      </c>
      <c r="I7" s="5">
        <v>44287</v>
      </c>
      <c r="J7" s="5">
        <v>44317</v>
      </c>
      <c r="K7" s="6">
        <v>44348</v>
      </c>
      <c r="L7" s="7" t="s">
        <v>6</v>
      </c>
      <c r="M7" s="7" t="s">
        <v>7</v>
      </c>
      <c r="N7" s="7" t="s">
        <v>8</v>
      </c>
      <c r="O7" s="8" t="s">
        <v>9</v>
      </c>
      <c r="P7" s="9" t="s">
        <v>10</v>
      </c>
      <c r="Q7" s="10" t="s">
        <v>11</v>
      </c>
      <c r="R7" s="11" t="s">
        <v>12</v>
      </c>
      <c r="S7" s="11" t="s">
        <v>13</v>
      </c>
      <c r="T7" s="12" t="s">
        <v>14</v>
      </c>
    </row>
    <row r="8" spans="2:20" ht="13.5" thickBot="1">
      <c r="B8" s="13"/>
      <c r="C8" s="14">
        <v>2021</v>
      </c>
      <c r="D8" s="14"/>
      <c r="E8" s="15"/>
      <c r="F8" s="15"/>
      <c r="G8" s="15"/>
      <c r="H8" s="15">
        <v>2021</v>
      </c>
      <c r="I8" s="16"/>
      <c r="J8" s="15"/>
      <c r="K8" s="15"/>
      <c r="L8" s="15">
        <v>2021</v>
      </c>
      <c r="M8" s="15"/>
      <c r="N8" s="15">
        <v>2021</v>
      </c>
      <c r="O8" s="17"/>
      <c r="P8" s="18"/>
      <c r="Q8" s="19"/>
      <c r="R8" s="15"/>
      <c r="S8" s="15"/>
      <c r="T8" s="20"/>
    </row>
    <row r="9" spans="2:20" ht="12.75">
      <c r="B9" s="21" t="s">
        <v>15</v>
      </c>
      <c r="C9" s="22" t="s">
        <v>16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5"/>
      <c r="Q9" s="26"/>
      <c r="R9" s="26"/>
      <c r="S9" s="26"/>
      <c r="T9" s="26"/>
    </row>
    <row r="10" spans="2:20" ht="12.75">
      <c r="B10" s="27" t="s">
        <v>17</v>
      </c>
      <c r="C10" s="28">
        <f>C11+C12+C13+C14+C15</f>
        <v>1349.6399999999999</v>
      </c>
      <c r="D10" s="28">
        <v>24</v>
      </c>
      <c r="E10" s="29">
        <v>177</v>
      </c>
      <c r="F10" s="29">
        <f>F11+F12+F13+F14+F15</f>
        <v>120.33</v>
      </c>
      <c r="G10" s="28">
        <f>G11+G12+G13+G14+G15</f>
        <v>137.86</v>
      </c>
      <c r="H10" s="28">
        <f aca="true" t="shared" si="0" ref="H10:H15">SUM(D10:G10)</f>
        <v>459.19</v>
      </c>
      <c r="I10" s="29">
        <f>I11+I12+I13+I14+I15</f>
        <v>141.42</v>
      </c>
      <c r="J10" s="29">
        <f>J11+J12+J13+J14+J15</f>
        <v>143.91</v>
      </c>
      <c r="K10" s="29">
        <f>K11+K12+K13+K14+K15</f>
        <v>299.05</v>
      </c>
      <c r="L10" s="30">
        <f aca="true" t="shared" si="1" ref="L10:L15">I10+J10+K10</f>
        <v>584.38</v>
      </c>
      <c r="M10" s="28">
        <f aca="true" t="shared" si="2" ref="M10:M15">H10+L10</f>
        <v>1043.57</v>
      </c>
      <c r="N10" s="31">
        <f>N11+N12+N13+N14+N15</f>
        <v>151.92</v>
      </c>
      <c r="O10" s="32">
        <f>M10+N10</f>
        <v>1195.49</v>
      </c>
      <c r="P10" s="33">
        <f>P11+P12+P13+P14+P15+P16</f>
        <v>137.14999999999998</v>
      </c>
      <c r="Q10" s="34"/>
      <c r="R10" s="34"/>
      <c r="S10" s="34"/>
      <c r="T10" s="34"/>
    </row>
    <row r="11" spans="2:20" ht="12.75">
      <c r="B11" s="27" t="s">
        <v>18</v>
      </c>
      <c r="C11" s="28">
        <f>O11+P11</f>
        <v>21.81</v>
      </c>
      <c r="D11" s="28">
        <v>0</v>
      </c>
      <c r="E11" s="34">
        <v>1.76</v>
      </c>
      <c r="F11" s="34">
        <v>3.52</v>
      </c>
      <c r="G11" s="35">
        <v>2.66</v>
      </c>
      <c r="H11" s="28">
        <f t="shared" si="0"/>
        <v>7.94</v>
      </c>
      <c r="I11" s="34">
        <v>1.77</v>
      </c>
      <c r="J11" s="34">
        <v>3.1</v>
      </c>
      <c r="K11" s="34">
        <v>3.55</v>
      </c>
      <c r="L11" s="30">
        <f t="shared" si="1"/>
        <v>8.42</v>
      </c>
      <c r="M11" s="35">
        <f t="shared" si="2"/>
        <v>16.36</v>
      </c>
      <c r="N11" s="36">
        <v>2</v>
      </c>
      <c r="O11" s="37">
        <f aca="true" t="shared" si="3" ref="O11:O23">M11+N11</f>
        <v>18.36</v>
      </c>
      <c r="P11" s="38">
        <v>3.45</v>
      </c>
      <c r="Q11" s="34">
        <v>0</v>
      </c>
      <c r="R11" s="34">
        <v>0</v>
      </c>
      <c r="S11" s="34">
        <v>0</v>
      </c>
      <c r="T11" s="34">
        <v>0</v>
      </c>
    </row>
    <row r="12" spans="2:20" ht="12.75">
      <c r="B12" s="27" t="s">
        <v>19</v>
      </c>
      <c r="C12" s="28">
        <f>O12+P12+Q12+R12</f>
        <v>73.05</v>
      </c>
      <c r="D12" s="28">
        <v>21</v>
      </c>
      <c r="E12" s="34">
        <v>2.88</v>
      </c>
      <c r="F12" s="34">
        <v>2.85</v>
      </c>
      <c r="G12" s="35">
        <v>3.16</v>
      </c>
      <c r="H12" s="28">
        <f>E12+F12+G12</f>
        <v>8.89</v>
      </c>
      <c r="I12" s="34">
        <v>5.7</v>
      </c>
      <c r="J12" s="34">
        <v>5.72</v>
      </c>
      <c r="K12" s="34">
        <v>2.85</v>
      </c>
      <c r="L12" s="30">
        <f t="shared" si="1"/>
        <v>14.27</v>
      </c>
      <c r="M12" s="35">
        <f t="shared" si="2"/>
        <v>23.16</v>
      </c>
      <c r="N12" s="36">
        <v>13</v>
      </c>
      <c r="O12" s="37">
        <f>H12+L12+N12</f>
        <v>36.16</v>
      </c>
      <c r="P12" s="38">
        <v>15</v>
      </c>
      <c r="Q12" s="34">
        <v>20.18</v>
      </c>
      <c r="R12" s="34">
        <v>1.71</v>
      </c>
      <c r="S12" s="34">
        <v>0</v>
      </c>
      <c r="T12" s="34">
        <v>0</v>
      </c>
    </row>
    <row r="13" spans="2:20" ht="12.75">
      <c r="B13" s="27" t="s">
        <v>20</v>
      </c>
      <c r="C13" s="28">
        <f>O13+P13+Q13</f>
        <v>225.71</v>
      </c>
      <c r="D13" s="28">
        <v>0</v>
      </c>
      <c r="E13" s="34">
        <v>19.31</v>
      </c>
      <c r="F13" s="34">
        <v>28.53</v>
      </c>
      <c r="G13" s="35">
        <v>25.6</v>
      </c>
      <c r="H13" s="28">
        <f t="shared" si="0"/>
        <v>73.44</v>
      </c>
      <c r="I13" s="34">
        <v>26.65</v>
      </c>
      <c r="J13" s="34">
        <v>22.92</v>
      </c>
      <c r="K13" s="34">
        <v>30.79</v>
      </c>
      <c r="L13" s="30">
        <f t="shared" si="1"/>
        <v>80.36</v>
      </c>
      <c r="M13" s="35">
        <f t="shared" si="2"/>
        <v>153.8</v>
      </c>
      <c r="N13" s="36">
        <v>17</v>
      </c>
      <c r="O13" s="37">
        <f t="shared" si="3"/>
        <v>170.8</v>
      </c>
      <c r="P13" s="38">
        <v>25</v>
      </c>
      <c r="Q13" s="34">
        <v>29.91</v>
      </c>
      <c r="R13" s="34">
        <v>0</v>
      </c>
      <c r="S13" s="34">
        <v>0</v>
      </c>
      <c r="T13" s="34">
        <v>0</v>
      </c>
    </row>
    <row r="14" spans="2:20" ht="12.75">
      <c r="B14" s="27" t="s">
        <v>21</v>
      </c>
      <c r="C14" s="28">
        <f>M14+N14+P14+Q14</f>
        <v>372.31</v>
      </c>
      <c r="D14" s="28">
        <v>3</v>
      </c>
      <c r="E14" s="34">
        <v>22.43</v>
      </c>
      <c r="F14" s="34">
        <v>22.43</v>
      </c>
      <c r="G14" s="35">
        <v>22.44</v>
      </c>
      <c r="H14" s="28">
        <f>E14+F14+G14</f>
        <v>67.3</v>
      </c>
      <c r="I14" s="34">
        <v>67.3</v>
      </c>
      <c r="J14" s="34">
        <v>112.17</v>
      </c>
      <c r="K14" s="34">
        <v>44.86</v>
      </c>
      <c r="L14" s="30">
        <f t="shared" si="1"/>
        <v>224.32999999999998</v>
      </c>
      <c r="M14" s="35">
        <f>H14+L14</f>
        <v>291.63</v>
      </c>
      <c r="N14" s="36">
        <v>22.43</v>
      </c>
      <c r="O14" s="37">
        <f t="shared" si="3"/>
        <v>314.06</v>
      </c>
      <c r="P14" s="38">
        <v>22.43</v>
      </c>
      <c r="Q14" s="34">
        <v>35.82</v>
      </c>
      <c r="R14" s="34">
        <v>0</v>
      </c>
      <c r="S14" s="34">
        <v>0</v>
      </c>
      <c r="T14" s="34">
        <v>0</v>
      </c>
    </row>
    <row r="15" spans="2:20" ht="12.75">
      <c r="B15" s="27" t="s">
        <v>22</v>
      </c>
      <c r="C15" s="28">
        <f>O15+P15</f>
        <v>656.76</v>
      </c>
      <c r="D15" s="28">
        <v>0</v>
      </c>
      <c r="E15" s="34">
        <v>84</v>
      </c>
      <c r="F15" s="34">
        <v>63</v>
      </c>
      <c r="G15" s="35">
        <f>231-147</f>
        <v>84</v>
      </c>
      <c r="H15" s="28">
        <f t="shared" si="0"/>
        <v>231</v>
      </c>
      <c r="I15" s="34">
        <v>40</v>
      </c>
      <c r="J15" s="34">
        <v>0</v>
      </c>
      <c r="K15" s="34">
        <f>20+197</f>
        <v>217</v>
      </c>
      <c r="L15" s="30">
        <f t="shared" si="1"/>
        <v>257</v>
      </c>
      <c r="M15" s="35">
        <f t="shared" si="2"/>
        <v>488</v>
      </c>
      <c r="N15" s="36">
        <v>97.49</v>
      </c>
      <c r="O15" s="37">
        <f t="shared" si="3"/>
        <v>585.49</v>
      </c>
      <c r="P15" s="38">
        <v>71.27</v>
      </c>
      <c r="Q15" s="34">
        <v>0</v>
      </c>
      <c r="R15" s="34">
        <v>0</v>
      </c>
      <c r="S15" s="34">
        <v>0</v>
      </c>
      <c r="T15" s="34">
        <v>0</v>
      </c>
    </row>
    <row r="16" spans="2:20" ht="12.75">
      <c r="B16" s="27" t="s">
        <v>23</v>
      </c>
      <c r="C16" s="28">
        <f>H16+L16+N16</f>
        <v>227.47</v>
      </c>
      <c r="D16" s="28"/>
      <c r="E16" s="34"/>
      <c r="F16" s="34"/>
      <c r="G16" s="35"/>
      <c r="H16" s="28"/>
      <c r="I16" s="34"/>
      <c r="J16" s="34"/>
      <c r="K16" s="34"/>
      <c r="L16" s="30"/>
      <c r="M16" s="35"/>
      <c r="N16" s="36">
        <v>227.47</v>
      </c>
      <c r="O16" s="37">
        <f t="shared" si="3"/>
        <v>227.47</v>
      </c>
      <c r="P16" s="38">
        <v>0</v>
      </c>
      <c r="Q16" s="34">
        <v>0</v>
      </c>
      <c r="R16" s="34">
        <v>0</v>
      </c>
      <c r="S16" s="34">
        <v>0</v>
      </c>
      <c r="T16" s="34">
        <v>0</v>
      </c>
    </row>
    <row r="17" spans="2:20" ht="12.75">
      <c r="B17" s="39" t="s">
        <v>24</v>
      </c>
      <c r="C17" s="28">
        <f>C18+C19</f>
        <v>23754.08</v>
      </c>
      <c r="D17" s="28">
        <v>638</v>
      </c>
      <c r="E17" s="40">
        <v>2599</v>
      </c>
      <c r="F17" s="40">
        <v>2599</v>
      </c>
      <c r="G17" s="41">
        <v>2599</v>
      </c>
      <c r="H17" s="28">
        <f aca="true" t="shared" si="4" ref="H17:H31">SUM(D17:G17)</f>
        <v>8435</v>
      </c>
      <c r="I17" s="42">
        <f>I18+I19</f>
        <v>3061</v>
      </c>
      <c r="J17" s="42">
        <f>J18+J19</f>
        <v>3061</v>
      </c>
      <c r="K17" s="42">
        <f>K18+K19</f>
        <v>3693</v>
      </c>
      <c r="L17" s="30">
        <f aca="true" t="shared" si="5" ref="L17:L31">I17+J17+K17</f>
        <v>9815</v>
      </c>
      <c r="M17" s="28">
        <f aca="true" t="shared" si="6" ref="M17:M31">H17+L17</f>
        <v>18250</v>
      </c>
      <c r="N17" s="31">
        <f>N18+N19</f>
        <v>3061</v>
      </c>
      <c r="O17" s="32">
        <f t="shared" si="3"/>
        <v>21311</v>
      </c>
      <c r="P17" s="33">
        <f>P18+P19</f>
        <v>2483.08</v>
      </c>
      <c r="Q17" s="29">
        <f>Q18+Q19</f>
        <v>6</v>
      </c>
      <c r="R17" s="29">
        <f>R18+R19</f>
        <v>0</v>
      </c>
      <c r="S17" s="29">
        <f>S18+S19</f>
        <v>0</v>
      </c>
      <c r="T17" s="29">
        <f>T18+T19</f>
        <v>0</v>
      </c>
    </row>
    <row r="18" spans="2:20" ht="12.75">
      <c r="B18" s="43" t="s">
        <v>25</v>
      </c>
      <c r="C18" s="28">
        <f>O18+P18</f>
        <v>23715.08</v>
      </c>
      <c r="D18" s="28">
        <v>638</v>
      </c>
      <c r="E18" s="42">
        <v>2596</v>
      </c>
      <c r="F18" s="42">
        <v>2596</v>
      </c>
      <c r="G18" s="44">
        <v>2593</v>
      </c>
      <c r="H18" s="28">
        <f t="shared" si="4"/>
        <v>8423</v>
      </c>
      <c r="I18" s="42">
        <v>3058</v>
      </c>
      <c r="J18" s="42">
        <v>3058</v>
      </c>
      <c r="K18" s="42">
        <f>3058+632</f>
        <v>3690</v>
      </c>
      <c r="L18" s="30">
        <f t="shared" si="5"/>
        <v>9806</v>
      </c>
      <c r="M18" s="35">
        <f t="shared" si="6"/>
        <v>18229</v>
      </c>
      <c r="N18" s="45">
        <v>3058</v>
      </c>
      <c r="O18" s="37">
        <f>M18+N18-46</f>
        <v>21241</v>
      </c>
      <c r="P18" s="38">
        <v>2474.08</v>
      </c>
      <c r="Q18" s="34">
        <v>0</v>
      </c>
      <c r="R18" s="34">
        <v>0</v>
      </c>
      <c r="S18" s="34">
        <v>0</v>
      </c>
      <c r="T18" s="34">
        <v>0</v>
      </c>
    </row>
    <row r="19" spans="2:20" ht="12.75">
      <c r="B19" s="43" t="s">
        <v>26</v>
      </c>
      <c r="C19" s="28">
        <f>O19+P19+Q19+R19+S19+T19</f>
        <v>39</v>
      </c>
      <c r="D19" s="28">
        <v>0</v>
      </c>
      <c r="E19" s="42">
        <v>3</v>
      </c>
      <c r="F19" s="42">
        <v>3</v>
      </c>
      <c r="G19" s="44">
        <v>6</v>
      </c>
      <c r="H19" s="28">
        <f t="shared" si="4"/>
        <v>12</v>
      </c>
      <c r="I19" s="42">
        <v>3</v>
      </c>
      <c r="J19" s="42">
        <v>3</v>
      </c>
      <c r="K19" s="42">
        <v>3</v>
      </c>
      <c r="L19" s="30">
        <f t="shared" si="5"/>
        <v>9</v>
      </c>
      <c r="M19" s="35">
        <f t="shared" si="6"/>
        <v>21</v>
      </c>
      <c r="N19" s="45">
        <v>3</v>
      </c>
      <c r="O19" s="37">
        <f t="shared" si="3"/>
        <v>24</v>
      </c>
      <c r="P19" s="38">
        <v>9</v>
      </c>
      <c r="Q19" s="34">
        <v>6</v>
      </c>
      <c r="R19" s="34">
        <v>0</v>
      </c>
      <c r="S19" s="34">
        <v>0</v>
      </c>
      <c r="T19" s="34">
        <v>0</v>
      </c>
    </row>
    <row r="20" spans="2:20" ht="12.75">
      <c r="B20" s="27" t="s">
        <v>27</v>
      </c>
      <c r="C20" s="28">
        <f>O20+P20+Q20+R20+S20</f>
        <v>726.3899999999999</v>
      </c>
      <c r="D20" s="28">
        <v>16</v>
      </c>
      <c r="E20" s="29">
        <v>67.32</v>
      </c>
      <c r="F20" s="29">
        <v>62.25</v>
      </c>
      <c r="G20" s="28">
        <v>89.02</v>
      </c>
      <c r="H20" s="28">
        <f t="shared" si="4"/>
        <v>234.58999999999997</v>
      </c>
      <c r="I20" s="29">
        <v>61.82</v>
      </c>
      <c r="J20" s="29">
        <v>76.13</v>
      </c>
      <c r="K20" s="29">
        <v>82.06</v>
      </c>
      <c r="L20" s="30">
        <f t="shared" si="5"/>
        <v>220.01</v>
      </c>
      <c r="M20" s="35">
        <f t="shared" si="6"/>
        <v>454.59999999999997</v>
      </c>
      <c r="N20" s="36">
        <v>70</v>
      </c>
      <c r="O20" s="37">
        <f t="shared" si="3"/>
        <v>524.5999999999999</v>
      </c>
      <c r="P20" s="38">
        <v>75</v>
      </c>
      <c r="Q20" s="34">
        <v>71.4</v>
      </c>
      <c r="R20" s="34">
        <v>55.39</v>
      </c>
      <c r="S20" s="34">
        <v>0</v>
      </c>
      <c r="T20" s="34">
        <v>0</v>
      </c>
    </row>
    <row r="21" spans="2:20" ht="12.75">
      <c r="B21" s="27" t="s">
        <v>28</v>
      </c>
      <c r="C21" s="28">
        <f>O21+P21</f>
        <v>17430.28</v>
      </c>
      <c r="D21" s="28">
        <v>0</v>
      </c>
      <c r="E21" s="29">
        <v>2243</v>
      </c>
      <c r="F21" s="29">
        <v>2243</v>
      </c>
      <c r="G21" s="28">
        <v>2243</v>
      </c>
      <c r="H21" s="28">
        <f t="shared" si="4"/>
        <v>6729</v>
      </c>
      <c r="I21" s="28">
        <f>I22+I23</f>
        <v>2286.85</v>
      </c>
      <c r="J21" s="28">
        <f>J22+J23</f>
        <v>2237.6</v>
      </c>
      <c r="K21" s="29">
        <f>K22+K23</f>
        <v>2224.02</v>
      </c>
      <c r="L21" s="30">
        <f t="shared" si="5"/>
        <v>6748.469999999999</v>
      </c>
      <c r="M21" s="28">
        <f t="shared" si="6"/>
        <v>13477.47</v>
      </c>
      <c r="N21" s="46">
        <f>N22+N23</f>
        <v>2183.99</v>
      </c>
      <c r="O21" s="32">
        <f>O22+O23</f>
        <v>15526.67</v>
      </c>
      <c r="P21" s="33">
        <f>P22+P23</f>
        <v>1903.61</v>
      </c>
      <c r="Q21" s="29">
        <v>0</v>
      </c>
      <c r="R21" s="29">
        <v>0</v>
      </c>
      <c r="S21" s="29">
        <v>0</v>
      </c>
      <c r="T21" s="29">
        <v>0</v>
      </c>
    </row>
    <row r="22" spans="2:20" ht="12.75">
      <c r="B22" s="47" t="s">
        <v>25</v>
      </c>
      <c r="C22" s="28">
        <f>O22+P22</f>
        <v>10310.67</v>
      </c>
      <c r="D22" s="28">
        <v>0</v>
      </c>
      <c r="E22" s="34">
        <v>1224.7</v>
      </c>
      <c r="F22" s="34">
        <v>1118.95</v>
      </c>
      <c r="G22" s="35">
        <v>1271.56</v>
      </c>
      <c r="H22" s="28">
        <f t="shared" si="4"/>
        <v>3615.21</v>
      </c>
      <c r="I22" s="35">
        <v>1402.35</v>
      </c>
      <c r="J22" s="35">
        <v>1353.1</v>
      </c>
      <c r="K22" s="34">
        <v>1340.02</v>
      </c>
      <c r="L22" s="30">
        <f t="shared" si="5"/>
        <v>4095.47</v>
      </c>
      <c r="M22" s="35">
        <f t="shared" si="6"/>
        <v>7710.68</v>
      </c>
      <c r="N22" s="48">
        <f>1200+99.32+0.67</f>
        <v>1299.99</v>
      </c>
      <c r="O22" s="37">
        <f t="shared" si="3"/>
        <v>9010.67</v>
      </c>
      <c r="P22" s="38">
        <v>1300</v>
      </c>
      <c r="Q22" s="34">
        <v>0</v>
      </c>
      <c r="R22" s="34">
        <v>0</v>
      </c>
      <c r="S22" s="34">
        <v>0</v>
      </c>
      <c r="T22" s="34">
        <v>0</v>
      </c>
    </row>
    <row r="23" spans="2:20" ht="12.75">
      <c r="B23" s="47" t="s">
        <v>26</v>
      </c>
      <c r="C23" s="28">
        <f>O23+P23</f>
        <v>7119.61</v>
      </c>
      <c r="D23" s="28">
        <v>0</v>
      </c>
      <c r="E23" s="34">
        <v>993</v>
      </c>
      <c r="F23" s="34">
        <v>993</v>
      </c>
      <c r="G23" s="35">
        <v>993</v>
      </c>
      <c r="H23" s="28">
        <f t="shared" si="4"/>
        <v>2979</v>
      </c>
      <c r="I23" s="34">
        <v>884.5</v>
      </c>
      <c r="J23" s="34">
        <v>884.5</v>
      </c>
      <c r="K23" s="34">
        <v>884</v>
      </c>
      <c r="L23" s="30">
        <f t="shared" si="5"/>
        <v>2653</v>
      </c>
      <c r="M23" s="35">
        <f t="shared" si="6"/>
        <v>5632</v>
      </c>
      <c r="N23" s="36">
        <v>884</v>
      </c>
      <c r="O23" s="37">
        <f t="shared" si="3"/>
        <v>6516</v>
      </c>
      <c r="P23" s="38">
        <f>604.28-0.95+0.28</f>
        <v>603.6099999999999</v>
      </c>
      <c r="Q23" s="34">
        <v>0</v>
      </c>
      <c r="R23" s="34">
        <v>0</v>
      </c>
      <c r="S23" s="34">
        <v>0</v>
      </c>
      <c r="T23" s="34">
        <v>0</v>
      </c>
    </row>
    <row r="24" spans="2:20" ht="12.75">
      <c r="B24" s="39" t="s">
        <v>29</v>
      </c>
      <c r="C24" s="28">
        <f>C25+C26</f>
        <v>23446.160000000003</v>
      </c>
      <c r="D24" s="28">
        <v>114</v>
      </c>
      <c r="E24" s="29">
        <v>2604</v>
      </c>
      <c r="F24" s="29">
        <v>2604</v>
      </c>
      <c r="G24" s="28">
        <f>7925.68-5322</f>
        <v>2603.6800000000003</v>
      </c>
      <c r="H24" s="28">
        <f t="shared" si="4"/>
        <v>7925.68</v>
      </c>
      <c r="I24" s="28">
        <f>I25+I26</f>
        <v>2190.84</v>
      </c>
      <c r="J24" s="29">
        <f>J25+J26</f>
        <v>2172.41</v>
      </c>
      <c r="K24" s="29">
        <f>K25+K26</f>
        <v>2025.69</v>
      </c>
      <c r="L24" s="30">
        <f t="shared" si="5"/>
        <v>6388.9400000000005</v>
      </c>
      <c r="M24" s="28">
        <f t="shared" si="6"/>
        <v>14314.62</v>
      </c>
      <c r="N24" s="46">
        <f>N25+N26</f>
        <v>2206.8</v>
      </c>
      <c r="O24" s="32">
        <f>O25+O26</f>
        <v>16705.620000000003</v>
      </c>
      <c r="P24" s="33">
        <f>P25+P26</f>
        <v>3370.27</v>
      </c>
      <c r="Q24" s="29">
        <f>Q25+Q26</f>
        <v>3370.27</v>
      </c>
      <c r="R24" s="29">
        <f>R25+R26</f>
        <v>0</v>
      </c>
      <c r="S24" s="29">
        <v>0</v>
      </c>
      <c r="T24" s="29">
        <v>0</v>
      </c>
    </row>
    <row r="25" spans="2:20" ht="12.75">
      <c r="B25" s="43" t="s">
        <v>25</v>
      </c>
      <c r="C25" s="28">
        <f>O25+P25+Q25+R25</f>
        <v>7548.240000000001</v>
      </c>
      <c r="D25" s="28">
        <v>114</v>
      </c>
      <c r="E25" s="34">
        <v>915.38</v>
      </c>
      <c r="F25" s="34">
        <v>969.69</v>
      </c>
      <c r="G25" s="35">
        <v>1014.13</v>
      </c>
      <c r="H25" s="28">
        <f t="shared" si="4"/>
        <v>3013.2000000000003</v>
      </c>
      <c r="I25" s="34">
        <v>765.84</v>
      </c>
      <c r="J25" s="34">
        <v>747.41</v>
      </c>
      <c r="K25" s="34">
        <v>620.34</v>
      </c>
      <c r="L25" s="30">
        <f t="shared" si="5"/>
        <v>2133.59</v>
      </c>
      <c r="M25" s="35">
        <f t="shared" si="6"/>
        <v>5146.790000000001</v>
      </c>
      <c r="N25" s="48">
        <v>801.45</v>
      </c>
      <c r="O25" s="37">
        <f aca="true" t="shared" si="7" ref="O25:O31">M25+N25</f>
        <v>5948.240000000001</v>
      </c>
      <c r="P25" s="38">
        <v>800</v>
      </c>
      <c r="Q25" s="34">
        <v>800</v>
      </c>
      <c r="R25" s="34">
        <v>0</v>
      </c>
      <c r="S25" s="34">
        <v>0</v>
      </c>
      <c r="T25" s="34">
        <v>0</v>
      </c>
    </row>
    <row r="26" spans="2:20" ht="12.75">
      <c r="B26" s="43" t="s">
        <v>26</v>
      </c>
      <c r="C26" s="28">
        <f>O26+P26+Q26+R26</f>
        <v>15897.920000000002</v>
      </c>
      <c r="D26" s="28">
        <v>0</v>
      </c>
      <c r="E26" s="34">
        <v>1704</v>
      </c>
      <c r="F26" s="34">
        <v>1704</v>
      </c>
      <c r="G26" s="35">
        <v>1688.68</v>
      </c>
      <c r="H26" s="28">
        <f t="shared" si="4"/>
        <v>5096.68</v>
      </c>
      <c r="I26" s="34">
        <v>1425</v>
      </c>
      <c r="J26" s="34">
        <v>1425</v>
      </c>
      <c r="K26" s="34">
        <v>1405.35</v>
      </c>
      <c r="L26" s="30">
        <f t="shared" si="5"/>
        <v>4255.35</v>
      </c>
      <c r="M26" s="35">
        <f t="shared" si="6"/>
        <v>9352.03</v>
      </c>
      <c r="N26" s="48">
        <v>1405.35</v>
      </c>
      <c r="O26" s="37">
        <f t="shared" si="7"/>
        <v>10757.380000000001</v>
      </c>
      <c r="P26" s="38">
        <v>2570.27</v>
      </c>
      <c r="Q26" s="34">
        <v>2570.27</v>
      </c>
      <c r="R26" s="34">
        <v>0</v>
      </c>
      <c r="S26" s="34">
        <v>0</v>
      </c>
      <c r="T26" s="34">
        <v>0</v>
      </c>
    </row>
    <row r="27" spans="2:20" ht="12.75">
      <c r="B27" s="49" t="s">
        <v>30</v>
      </c>
      <c r="C27" s="28">
        <f>H27+L27+N27</f>
        <v>0</v>
      </c>
      <c r="D27" s="28">
        <v>0</v>
      </c>
      <c r="E27" s="34"/>
      <c r="F27" s="34"/>
      <c r="G27" s="35"/>
      <c r="H27" s="28">
        <f t="shared" si="4"/>
        <v>0</v>
      </c>
      <c r="I27" s="34"/>
      <c r="J27" s="34"/>
      <c r="K27" s="34"/>
      <c r="L27" s="30">
        <f t="shared" si="5"/>
        <v>0</v>
      </c>
      <c r="M27" s="35">
        <f t="shared" si="6"/>
        <v>0</v>
      </c>
      <c r="N27" s="48"/>
      <c r="O27" s="37">
        <f t="shared" si="7"/>
        <v>0</v>
      </c>
      <c r="P27" s="38">
        <v>0</v>
      </c>
      <c r="Q27" s="34">
        <v>0</v>
      </c>
      <c r="R27" s="34">
        <v>0</v>
      </c>
      <c r="S27" s="34">
        <v>0</v>
      </c>
      <c r="T27" s="34">
        <v>0</v>
      </c>
    </row>
    <row r="28" spans="2:20" ht="12.75">
      <c r="B28" s="27" t="s">
        <v>24</v>
      </c>
      <c r="C28" s="28">
        <f>C29+C30</f>
        <v>2228.13</v>
      </c>
      <c r="D28" s="28">
        <v>30</v>
      </c>
      <c r="E28" s="29">
        <v>215</v>
      </c>
      <c r="F28" s="29">
        <v>215</v>
      </c>
      <c r="G28" s="28">
        <v>215</v>
      </c>
      <c r="H28" s="28">
        <f t="shared" si="4"/>
        <v>675</v>
      </c>
      <c r="I28" s="34">
        <f>I29+I30</f>
        <v>227.11</v>
      </c>
      <c r="J28" s="34">
        <f>J29+J30</f>
        <v>207.84</v>
      </c>
      <c r="K28" s="34">
        <f>K29+K30</f>
        <v>206.98</v>
      </c>
      <c r="L28" s="30">
        <f t="shared" si="5"/>
        <v>641.9300000000001</v>
      </c>
      <c r="M28" s="28">
        <f t="shared" si="6"/>
        <v>1316.93</v>
      </c>
      <c r="N28" s="46">
        <f>N29+N30</f>
        <v>204</v>
      </c>
      <c r="O28" s="32">
        <f t="shared" si="7"/>
        <v>1520.93</v>
      </c>
      <c r="P28" s="33">
        <f>P29+P30</f>
        <v>305.88</v>
      </c>
      <c r="Q28" s="29">
        <f>Q29+Q30</f>
        <v>290.75</v>
      </c>
      <c r="R28" s="29">
        <f>R29+R30</f>
        <v>105.15</v>
      </c>
      <c r="S28" s="29">
        <f>S29+S30</f>
        <v>0</v>
      </c>
      <c r="T28" s="29">
        <v>0</v>
      </c>
    </row>
    <row r="29" spans="2:20" ht="12.75">
      <c r="B29" s="47" t="s">
        <v>31</v>
      </c>
      <c r="C29" s="28">
        <f>O29+P29+Q29</f>
        <v>89.98</v>
      </c>
      <c r="D29" s="28">
        <v>3</v>
      </c>
      <c r="E29" s="34">
        <v>10.8</v>
      </c>
      <c r="F29" s="34">
        <v>7.44</v>
      </c>
      <c r="G29" s="35">
        <v>7.44</v>
      </c>
      <c r="H29" s="28">
        <f t="shared" si="4"/>
        <v>28.680000000000003</v>
      </c>
      <c r="I29" s="34">
        <v>11.89</v>
      </c>
      <c r="J29" s="34">
        <v>8.34</v>
      </c>
      <c r="K29" s="34">
        <v>7.32</v>
      </c>
      <c r="L29" s="30">
        <f t="shared" si="5"/>
        <v>27.55</v>
      </c>
      <c r="M29" s="35">
        <f t="shared" si="6"/>
        <v>56.230000000000004</v>
      </c>
      <c r="N29" s="48">
        <v>10</v>
      </c>
      <c r="O29" s="37">
        <f t="shared" si="7"/>
        <v>66.23</v>
      </c>
      <c r="P29" s="38">
        <v>11.87</v>
      </c>
      <c r="Q29" s="34">
        <v>11.88</v>
      </c>
      <c r="R29" s="34">
        <v>0</v>
      </c>
      <c r="S29" s="34">
        <v>0</v>
      </c>
      <c r="T29" s="34">
        <v>0</v>
      </c>
    </row>
    <row r="30" spans="2:20" ht="12.75">
      <c r="B30" s="47" t="s">
        <v>32</v>
      </c>
      <c r="C30" s="28">
        <f>M30+N30+P30+Q30+R30</f>
        <v>2138.15</v>
      </c>
      <c r="D30" s="28">
        <v>21</v>
      </c>
      <c r="E30" s="34">
        <v>212.34</v>
      </c>
      <c r="F30" s="34">
        <v>199.1</v>
      </c>
      <c r="G30" s="35">
        <v>219.3</v>
      </c>
      <c r="H30" s="28">
        <f>D30+E30+F30+G30</f>
        <v>651.74</v>
      </c>
      <c r="I30" s="34">
        <v>215.22</v>
      </c>
      <c r="J30" s="34">
        <v>199.5</v>
      </c>
      <c r="K30" s="34">
        <v>199.66</v>
      </c>
      <c r="L30" s="30">
        <f>I30+J30+K30</f>
        <v>614.38</v>
      </c>
      <c r="M30" s="35">
        <f>H30+L30</f>
        <v>1266.12</v>
      </c>
      <c r="N30" s="48">
        <v>194</v>
      </c>
      <c r="O30" s="37">
        <f t="shared" si="7"/>
        <v>1460.12</v>
      </c>
      <c r="P30" s="38">
        <v>294.01</v>
      </c>
      <c r="Q30" s="34">
        <v>278.87</v>
      </c>
      <c r="R30" s="34">
        <v>105.15</v>
      </c>
      <c r="S30" s="34"/>
      <c r="T30" s="34">
        <v>0</v>
      </c>
    </row>
    <row r="31" spans="2:20" ht="12.75">
      <c r="B31" s="27" t="s">
        <v>33</v>
      </c>
      <c r="C31" s="28">
        <f>O31+P31+Q31</f>
        <v>54</v>
      </c>
      <c r="D31" s="28">
        <v>0</v>
      </c>
      <c r="E31" s="29">
        <v>0</v>
      </c>
      <c r="F31" s="29">
        <v>0</v>
      </c>
      <c r="G31" s="28">
        <v>4.93</v>
      </c>
      <c r="H31" s="28">
        <f t="shared" si="4"/>
        <v>4.93</v>
      </c>
      <c r="I31" s="29">
        <v>0</v>
      </c>
      <c r="J31" s="34">
        <v>0</v>
      </c>
      <c r="K31" s="34">
        <v>0</v>
      </c>
      <c r="L31" s="30">
        <f t="shared" si="5"/>
        <v>0</v>
      </c>
      <c r="M31" s="28">
        <f t="shared" si="6"/>
        <v>4.93</v>
      </c>
      <c r="N31" s="46">
        <v>0</v>
      </c>
      <c r="O31" s="32">
        <f t="shared" si="7"/>
        <v>4.93</v>
      </c>
      <c r="P31" s="33">
        <v>24.53</v>
      </c>
      <c r="Q31" s="29">
        <v>24.54</v>
      </c>
      <c r="R31" s="29">
        <v>0</v>
      </c>
      <c r="S31" s="29">
        <v>0</v>
      </c>
      <c r="T31" s="29">
        <v>0</v>
      </c>
    </row>
    <row r="32" spans="2:14" ht="12.75">
      <c r="B32" s="50"/>
      <c r="C32" s="51"/>
      <c r="D32" s="51"/>
      <c r="E32" s="52"/>
      <c r="F32" s="52"/>
      <c r="G32" s="51"/>
      <c r="H32" s="51"/>
      <c r="I32" s="52"/>
      <c r="J32" s="53"/>
      <c r="K32" s="54"/>
      <c r="L32" s="54"/>
      <c r="M32" s="53"/>
      <c r="N32" s="5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2020-01-13T07:09:05Z</cp:lastPrinted>
  <dcterms:created xsi:type="dcterms:W3CDTF">1996-10-14T23:33:28Z</dcterms:created>
  <dcterms:modified xsi:type="dcterms:W3CDTF">2021-08-10T09:36:13Z</dcterms:modified>
  <cp:category/>
  <cp:version/>
  <cp:contentType/>
  <cp:contentStatus/>
</cp:coreProperties>
</file>